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erio\Documenti\Ufficio_Comunicazione\DSN\DSN 2023\Valori economici\"/>
    </mc:Choice>
  </mc:AlternateContent>
  <bookViews>
    <workbookView xWindow="0" yWindow="0" windowWidth="28800" windowHeight="12300"/>
  </bookViews>
  <sheets>
    <sheet name="P6-Tabella 66.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 s="1"/>
  <c r="F7" i="1"/>
  <c r="D7" i="1"/>
  <c r="E7" i="1" s="1"/>
  <c r="B7" i="1"/>
  <c r="H6" i="1"/>
  <c r="I6" i="1" s="1"/>
  <c r="F6" i="1"/>
  <c r="D6" i="1"/>
  <c r="E6" i="1" s="1"/>
  <c r="B6" i="1"/>
  <c r="H5" i="1"/>
  <c r="I5" i="1" s="1"/>
  <c r="F5" i="1"/>
  <c r="D5" i="1"/>
  <c r="E5" i="1" s="1"/>
  <c r="B5" i="1"/>
  <c r="G5" i="1" l="1"/>
  <c r="M5" i="1"/>
  <c r="M6" i="1"/>
  <c r="M7" i="1"/>
  <c r="J7" i="1"/>
  <c r="K7" i="1" s="1"/>
  <c r="N7" i="1"/>
  <c r="B8" i="1"/>
  <c r="C6" i="1" s="1"/>
  <c r="F8" i="1"/>
  <c r="G7" i="1" s="1"/>
  <c r="J5" i="1"/>
  <c r="K5" i="1" s="1"/>
  <c r="N5" i="1"/>
  <c r="J6" i="1"/>
  <c r="K6" i="1" s="1"/>
  <c r="N6" i="1"/>
  <c r="P6" i="1"/>
  <c r="L7" i="1"/>
  <c r="P7" i="1"/>
  <c r="Q7" i="1" s="1"/>
  <c r="D8" i="1"/>
  <c r="H8" i="1"/>
  <c r="L5" i="1"/>
  <c r="P5" i="1"/>
  <c r="Q5" i="1" s="1"/>
  <c r="L6" i="1"/>
  <c r="C7" i="1" l="1"/>
  <c r="I8" i="1"/>
  <c r="M8" i="1" s="1"/>
  <c r="L8" i="1"/>
  <c r="Q6" i="1"/>
  <c r="C8" i="1"/>
  <c r="N8" i="1"/>
  <c r="O8" i="1" s="1"/>
  <c r="E8" i="1"/>
  <c r="P8" i="1"/>
  <c r="G8" i="1"/>
  <c r="J8" i="1"/>
  <c r="K8" i="1" s="1"/>
  <c r="G6" i="1"/>
  <c r="C5" i="1"/>
  <c r="O6" i="1" l="1"/>
  <c r="Q8" i="1"/>
  <c r="O7" i="1"/>
  <c r="O5" i="1"/>
</calcChain>
</file>

<file path=xl/sharedStrings.xml><?xml version="1.0" encoding="utf-8"?>
<sst xmlns="http://schemas.openxmlformats.org/spreadsheetml/2006/main" count="33" uniqueCount="13">
  <si>
    <t>Tabella 66.1. Volumi per numero e prezzo delle compravendite di case, fabbricati e terreni</t>
  </si>
  <si>
    <t>I Semestre 2023</t>
  </si>
  <si>
    <t>II Semestre 2023</t>
  </si>
  <si>
    <t>Variazioni II Semestre</t>
  </si>
  <si>
    <t>Totale</t>
  </si>
  <si>
    <t>Compravendite</t>
  </si>
  <si>
    <t>Volumi</t>
  </si>
  <si>
    <t>N</t>
  </si>
  <si>
    <t>%</t>
  </si>
  <si>
    <t>Valore Medio</t>
  </si>
  <si>
    <t>Case</t>
  </si>
  <si>
    <t>Fabbricati</t>
  </si>
  <si>
    <t>Terreni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</si>
</sst>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0.00_ ;[Red]\-0.00\ "/>
  </numFmts>
  <fonts count="5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2" borderId="2" xfId="1" applyFont="1" applyFill="1" applyBorder="1" applyAlignment="1">
      <alignment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7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1" applyFont="1" applyBorder="1" applyAlignment="1">
      <alignment vertical="center" wrapText="1"/>
    </xf>
    <xf numFmtId="3" fontId="4" fillId="0" borderId="7" xfId="1" applyNumberFormat="1" applyFont="1" applyBorder="1" applyAlignment="1">
      <alignment vertical="center"/>
    </xf>
    <xf numFmtId="43" fontId="4" fillId="0" borderId="0" xfId="2" applyFont="1" applyBorder="1" applyAlignment="1">
      <alignment vertical="center"/>
    </xf>
    <xf numFmtId="164" fontId="4" fillId="0" borderId="0" xfId="2" applyNumberFormat="1" applyFont="1" applyBorder="1" applyAlignment="1">
      <alignment vertical="center"/>
    </xf>
    <xf numFmtId="43" fontId="4" fillId="0" borderId="0" xfId="2" applyNumberFormat="1" applyFont="1" applyBorder="1" applyAlignment="1">
      <alignment vertical="center"/>
    </xf>
    <xf numFmtId="38" fontId="4" fillId="0" borderId="7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165" fontId="4" fillId="0" borderId="0" xfId="2" applyNumberFormat="1" applyFont="1" applyBorder="1" applyAlignment="1">
      <alignment vertical="center"/>
    </xf>
    <xf numFmtId="165" fontId="4" fillId="0" borderId="0" xfId="2" applyNumberFormat="1" applyFont="1" applyBorder="1" applyAlignment="1">
      <alignment horizontal="right" vertical="center"/>
    </xf>
    <xf numFmtId="166" fontId="4" fillId="0" borderId="0" xfId="1" applyNumberFormat="1" applyFont="1" applyBorder="1" applyAlignment="1">
      <alignment vertical="center"/>
    </xf>
    <xf numFmtId="164" fontId="4" fillId="0" borderId="8" xfId="2" applyNumberFormat="1" applyFont="1" applyBorder="1" applyAlignment="1">
      <alignment vertical="center"/>
    </xf>
    <xf numFmtId="0" fontId="1" fillId="3" borderId="6" xfId="1" applyFont="1" applyFill="1" applyBorder="1" applyAlignment="1">
      <alignment vertical="center" wrapText="1"/>
    </xf>
    <xf numFmtId="3" fontId="4" fillId="3" borderId="7" xfId="1" applyNumberFormat="1" applyFont="1" applyFill="1" applyBorder="1" applyAlignment="1">
      <alignment vertical="center"/>
    </xf>
    <xf numFmtId="43" fontId="4" fillId="3" borderId="0" xfId="2" applyFont="1" applyFill="1" applyBorder="1" applyAlignment="1">
      <alignment vertical="center"/>
    </xf>
    <xf numFmtId="164" fontId="4" fillId="3" borderId="0" xfId="2" applyNumberFormat="1" applyFont="1" applyFill="1" applyBorder="1" applyAlignment="1">
      <alignment vertical="center"/>
    </xf>
    <xf numFmtId="43" fontId="4" fillId="3" borderId="0" xfId="2" applyNumberFormat="1" applyFont="1" applyFill="1" applyBorder="1" applyAlignment="1">
      <alignment vertical="center"/>
    </xf>
    <xf numFmtId="38" fontId="4" fillId="3" borderId="7" xfId="2" applyNumberFormat="1" applyFont="1" applyFill="1" applyBorder="1" applyAlignment="1">
      <alignment vertical="center"/>
    </xf>
    <xf numFmtId="40" fontId="4" fillId="3" borderId="0" xfId="2" applyNumberFormat="1" applyFont="1" applyFill="1" applyBorder="1" applyAlignment="1">
      <alignment vertical="center"/>
    </xf>
    <xf numFmtId="165" fontId="4" fillId="3" borderId="0" xfId="2" applyNumberFormat="1" applyFont="1" applyFill="1" applyBorder="1" applyAlignment="1">
      <alignment vertical="center"/>
    </xf>
    <xf numFmtId="165" fontId="4" fillId="3" borderId="0" xfId="2" applyNumberFormat="1" applyFont="1" applyFill="1" applyBorder="1" applyAlignment="1">
      <alignment horizontal="right" vertical="center"/>
    </xf>
    <xf numFmtId="166" fontId="4" fillId="3" borderId="0" xfId="1" applyNumberFormat="1" applyFont="1" applyFill="1" applyBorder="1" applyAlignment="1">
      <alignment vertical="center"/>
    </xf>
    <xf numFmtId="164" fontId="4" fillId="3" borderId="8" xfId="2" applyNumberFormat="1" applyFont="1" applyFill="1" applyBorder="1" applyAlignment="1">
      <alignment vertical="center"/>
    </xf>
    <xf numFmtId="0" fontId="1" fillId="4" borderId="9" xfId="1" applyFont="1" applyFill="1" applyBorder="1" applyAlignment="1">
      <alignment vertical="center"/>
    </xf>
    <xf numFmtId="3" fontId="1" fillId="4" borderId="9" xfId="1" applyNumberFormat="1" applyFont="1" applyFill="1" applyBorder="1" applyAlignment="1">
      <alignment vertical="center"/>
    </xf>
    <xf numFmtId="43" fontId="1" fillId="4" borderId="1" xfId="2" applyFont="1" applyFill="1" applyBorder="1" applyAlignment="1">
      <alignment vertical="center"/>
    </xf>
    <xf numFmtId="3" fontId="1" fillId="4" borderId="1" xfId="1" applyNumberFormat="1" applyFont="1" applyFill="1" applyBorder="1" applyAlignment="1">
      <alignment vertical="center"/>
    </xf>
    <xf numFmtId="3" fontId="1" fillId="4" borderId="1" xfId="1" quotePrefix="1" applyNumberFormat="1" applyFont="1" applyFill="1" applyBorder="1" applyAlignment="1">
      <alignment horizontal="center" vertical="center"/>
    </xf>
    <xf numFmtId="43" fontId="1" fillId="4" borderId="1" xfId="2" applyNumberFormat="1" applyFont="1" applyFill="1" applyBorder="1" applyAlignment="1">
      <alignment vertical="center"/>
    </xf>
    <xf numFmtId="38" fontId="1" fillId="4" borderId="9" xfId="2" applyNumberFormat="1" applyFont="1" applyFill="1" applyBorder="1" applyAlignment="1">
      <alignment vertical="center"/>
    </xf>
    <xf numFmtId="40" fontId="1" fillId="4" borderId="1" xfId="2" applyNumberFormat="1" applyFont="1" applyFill="1" applyBorder="1" applyAlignment="1">
      <alignment vertical="center"/>
    </xf>
    <xf numFmtId="165" fontId="1" fillId="4" borderId="1" xfId="2" applyNumberFormat="1" applyFont="1" applyFill="1" applyBorder="1" applyAlignment="1">
      <alignment vertical="center"/>
    </xf>
    <xf numFmtId="165" fontId="1" fillId="4" borderId="1" xfId="1" quotePrefix="1" applyNumberFormat="1" applyFont="1" applyFill="1" applyBorder="1" applyAlignment="1">
      <alignment horizontal="right" vertical="center"/>
    </xf>
    <xf numFmtId="166" fontId="1" fillId="4" borderId="1" xfId="1" applyNumberFormat="1" applyFont="1" applyFill="1" applyBorder="1" applyAlignment="1">
      <alignment vertical="center"/>
    </xf>
    <xf numFmtId="164" fontId="1" fillId="4" borderId="1" xfId="2" applyNumberFormat="1" applyFont="1" applyFill="1" applyBorder="1" applyAlignment="1">
      <alignment vertical="center"/>
    </xf>
    <xf numFmtId="164" fontId="1" fillId="4" borderId="10" xfId="2" applyNumberFormat="1" applyFont="1" applyFill="1" applyBorder="1" applyAlignment="1">
      <alignment vertical="center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ficio_Comunicazione/DSN/DSN%202023/AnaliticaTabelleRapportoAnnual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1-Tabella 1"/>
      <sheetName val="P1-Tabella 2"/>
      <sheetName val="P1-Tabella 3"/>
      <sheetName val="P1-Tabella 4"/>
      <sheetName val="P2-Tabella 5"/>
      <sheetName val="P2-Tabella 6"/>
      <sheetName val="P2-Tabella 7"/>
      <sheetName val="P2-Tabella 8"/>
      <sheetName val="P2-Tabella 8.1"/>
      <sheetName val="P2-Tabella 8.2"/>
      <sheetName val="P2-Tabella 8.2T"/>
      <sheetName val="P2-Tabella 8.3"/>
      <sheetName val="P2-Tabella 8.4"/>
      <sheetName val="P2-Tabella 8.4T"/>
      <sheetName val="P2-Tabella 9"/>
      <sheetName val="P2-Tabella 10"/>
      <sheetName val="P2-Tabella 11"/>
      <sheetName val="P2-Tabella 12"/>
      <sheetName val="P2-Tabella 13"/>
      <sheetName val="P2-Tabella 14"/>
      <sheetName val="P2-Tabella 14T"/>
      <sheetName val="P2-Tabella 15"/>
      <sheetName val="P2-Tabella 16"/>
      <sheetName val="P2-Tabella 16T"/>
      <sheetName val="P2-Tabella 17"/>
      <sheetName val="P2-Tabella 18"/>
      <sheetName val="P2-Tabella 18.1"/>
      <sheetName val="P2-Tabella 19"/>
      <sheetName val="P2-Tabella 20"/>
      <sheetName val="P2-Tabella 20T"/>
      <sheetName val="P2-Tabella 21"/>
      <sheetName val="P2-Tabella 22"/>
      <sheetName val="P2-Tabella 23"/>
      <sheetName val="P2-Tabella 24"/>
      <sheetName val="P3-Tabella 25"/>
      <sheetName val="P3-Tabella 26"/>
      <sheetName val="P3-Tabella 27"/>
      <sheetName val="P3-Tabella 27.1"/>
      <sheetName val="P3-Tabella 28"/>
      <sheetName val="P3-Tabella 29"/>
      <sheetName val="P3-Tabella 30"/>
      <sheetName val="P3-Tabella 31"/>
      <sheetName val="P3-Tabella 31T"/>
      <sheetName val="P4-Tabella 32"/>
      <sheetName val="P4-Tabella 33"/>
      <sheetName val="P4-Tabella 34"/>
      <sheetName val="P4-Tabella 35"/>
      <sheetName val="P4-Tabella 36"/>
      <sheetName val="P4-Tabella 37"/>
      <sheetName val="P4-Tabella 37T"/>
      <sheetName val="P4-Tabella 38"/>
      <sheetName val="P4-Tabella 39"/>
      <sheetName val="P4-Tabella 39T"/>
      <sheetName val="P4-Tabella 40"/>
      <sheetName val="P4-Tabella 41"/>
      <sheetName val="P4-Tabella 42"/>
      <sheetName val="P4-Tabella 43"/>
      <sheetName val="P4-Tabella 44"/>
      <sheetName val="P4-Tabella 45"/>
      <sheetName val="P4-Tabella 45T"/>
      <sheetName val="P4-Tabella 46"/>
      <sheetName val="P4-Tabella 47"/>
      <sheetName val="P4-Tabella 47T"/>
      <sheetName val="P4-Tabella 48"/>
      <sheetName val="P4-Tabella 49"/>
      <sheetName val="P4-Tabella 49T"/>
      <sheetName val="P5-Tabella 50"/>
      <sheetName val="P5-Tabella 51"/>
      <sheetName val="P5-Tabella 51.1"/>
      <sheetName val="P5-Tabella 52"/>
      <sheetName val="P5-Tabella 53"/>
      <sheetName val="P5-Tabella 54"/>
      <sheetName val="P5-Tabella 55"/>
      <sheetName val="P5-Tabella 55T"/>
      <sheetName val="P5-Tabella 56"/>
      <sheetName val="P5-Tabella 56T"/>
      <sheetName val="P5-Tabella 57"/>
      <sheetName val="P5-Tabella 58"/>
      <sheetName val="P5-Tabella 59"/>
      <sheetName val="P5-Tabella 59T"/>
      <sheetName val="P5-Tabella 60"/>
      <sheetName val="P5-Tabella 60T"/>
      <sheetName val="P5-Tabella 61"/>
      <sheetName val="P5-Tabella 62"/>
      <sheetName val="P5-Tabella 63"/>
      <sheetName val="P5-Tabella 63T"/>
      <sheetName val="P5-Tabella 64"/>
      <sheetName val="P5-Tabella 64T"/>
      <sheetName val="P5-Tabella 65"/>
      <sheetName val="P6-Tabella 66"/>
      <sheetName val="P6-Tabella 66.1"/>
      <sheetName val="P6-Tabella 67"/>
      <sheetName val="P6-Tabella 68"/>
      <sheetName val="P6-Tabella 69"/>
      <sheetName val="P6-Tabella 70"/>
      <sheetName val="P6-Tabella 71"/>
      <sheetName val="P6-Tabella 72"/>
      <sheetName val="P6-Tabella 73"/>
      <sheetName val="P6-Tabella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5">
          <cell r="B5">
            <v>131193</v>
          </cell>
          <cell r="D5">
            <v>19072711639</v>
          </cell>
          <cell r="H5">
            <v>125880</v>
          </cell>
          <cell r="J5">
            <v>18236972465</v>
          </cell>
        </row>
        <row r="6">
          <cell r="B6">
            <v>9849</v>
          </cell>
          <cell r="D6">
            <v>2686969673</v>
          </cell>
          <cell r="H6">
            <v>11344</v>
          </cell>
          <cell r="J6">
            <v>3323830267</v>
          </cell>
        </row>
        <row r="7">
          <cell r="B7">
            <v>109423</v>
          </cell>
          <cell r="D7">
            <v>10901131800</v>
          </cell>
          <cell r="H7">
            <v>109847</v>
          </cell>
          <cell r="J7">
            <v>10839232666</v>
          </cell>
        </row>
        <row r="8">
          <cell r="B8">
            <v>23194</v>
          </cell>
          <cell r="D8">
            <v>8214284411</v>
          </cell>
          <cell r="H8">
            <v>27108</v>
          </cell>
          <cell r="J8">
            <v>11320018501</v>
          </cell>
        </row>
        <row r="9">
          <cell r="B9">
            <v>11624</v>
          </cell>
          <cell r="D9">
            <v>4499607608</v>
          </cell>
          <cell r="H9">
            <v>12575</v>
          </cell>
          <cell r="J9">
            <v>5088375628</v>
          </cell>
        </row>
        <row r="10">
          <cell r="B10">
            <v>61382</v>
          </cell>
          <cell r="D10">
            <v>4685942894</v>
          </cell>
          <cell r="H10">
            <v>63088</v>
          </cell>
          <cell r="J10">
            <v>5250223294</v>
          </cell>
        </row>
        <row r="11">
          <cell r="B11">
            <v>89290</v>
          </cell>
          <cell r="D11">
            <v>3363445158</v>
          </cell>
          <cell r="H11">
            <v>89042</v>
          </cell>
          <cell r="J11">
            <v>3475806524</v>
          </cell>
        </row>
        <row r="12">
          <cell r="B12">
            <v>18350</v>
          </cell>
          <cell r="D12">
            <v>1542874022</v>
          </cell>
          <cell r="H12">
            <v>19812</v>
          </cell>
          <cell r="J12">
            <v>1922783123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workbookViewId="0">
      <selection sqref="A1:Q8"/>
    </sheetView>
  </sheetViews>
  <sheetFormatPr defaultColWidth="9.140625" defaultRowHeight="12" x14ac:dyDescent="0.25"/>
  <cols>
    <col min="1" max="1" width="8.7109375" style="9" bestFit="1" customWidth="1"/>
    <col min="2" max="3" width="7.5703125" style="9" bestFit="1" customWidth="1"/>
    <col min="4" max="4" width="14.5703125" style="9" bestFit="1" customWidth="1"/>
    <col min="5" max="5" width="8.5703125" style="9" bestFit="1" customWidth="1"/>
    <col min="6" max="7" width="7.5703125" style="9" bestFit="1" customWidth="1"/>
    <col min="8" max="8" width="14.5703125" style="9" bestFit="1" customWidth="1"/>
    <col min="9" max="9" width="8.5703125" style="9" bestFit="1" customWidth="1"/>
    <col min="10" max="10" width="8.42578125" style="9" bestFit="1" customWidth="1"/>
    <col min="11" max="11" width="7.42578125" style="9" bestFit="1" customWidth="1"/>
    <col min="12" max="12" width="14.28515625" style="9" bestFit="1" customWidth="1"/>
    <col min="13" max="13" width="7.42578125" style="9" bestFit="1" customWidth="1"/>
    <col min="14" max="14" width="8.85546875" style="9" bestFit="1" customWidth="1"/>
    <col min="15" max="15" width="6.85546875" style="9" bestFit="1" customWidth="1"/>
    <col min="16" max="16" width="15.5703125" style="9" bestFit="1" customWidth="1"/>
    <col min="17" max="17" width="8.5703125" style="9" bestFit="1" customWidth="1"/>
    <col min="18" max="16384" width="9.140625" style="9"/>
  </cols>
  <sheetData>
    <row r="1" spans="1:20" s="3" customFormat="1" ht="12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20" x14ac:dyDescent="0.25">
      <c r="A2" s="4"/>
      <c r="B2" s="5" t="s">
        <v>1</v>
      </c>
      <c r="C2" s="6"/>
      <c r="D2" s="6"/>
      <c r="E2" s="6"/>
      <c r="F2" s="5" t="s">
        <v>2</v>
      </c>
      <c r="G2" s="6"/>
      <c r="H2" s="6"/>
      <c r="I2" s="6"/>
      <c r="J2" s="5" t="s">
        <v>3</v>
      </c>
      <c r="K2" s="6"/>
      <c r="L2" s="6"/>
      <c r="M2" s="6"/>
      <c r="N2" s="5" t="s">
        <v>4</v>
      </c>
      <c r="O2" s="6"/>
      <c r="P2" s="6"/>
      <c r="Q2" s="7"/>
      <c r="R2" s="8"/>
      <c r="S2" s="8"/>
      <c r="T2" s="8"/>
    </row>
    <row r="3" spans="1:20" x14ac:dyDescent="0.25">
      <c r="A3" s="10"/>
      <c r="B3" s="11" t="s">
        <v>5</v>
      </c>
      <c r="C3" s="12"/>
      <c r="D3" s="12" t="s">
        <v>6</v>
      </c>
      <c r="E3" s="12"/>
      <c r="F3" s="11" t="s">
        <v>5</v>
      </c>
      <c r="G3" s="12"/>
      <c r="H3" s="12" t="s">
        <v>6</v>
      </c>
      <c r="I3" s="12"/>
      <c r="J3" s="11" t="s">
        <v>5</v>
      </c>
      <c r="K3" s="12"/>
      <c r="L3" s="12" t="s">
        <v>6</v>
      </c>
      <c r="M3" s="12"/>
      <c r="N3" s="11" t="s">
        <v>5</v>
      </c>
      <c r="O3" s="12"/>
      <c r="P3" s="12" t="s">
        <v>6</v>
      </c>
      <c r="Q3" s="13"/>
      <c r="R3" s="8"/>
      <c r="S3" s="8"/>
      <c r="T3" s="8"/>
    </row>
    <row r="4" spans="1:20" ht="24" x14ac:dyDescent="0.25">
      <c r="A4" s="10"/>
      <c r="B4" s="14" t="s">
        <v>7</v>
      </c>
      <c r="C4" s="15" t="s">
        <v>8</v>
      </c>
      <c r="D4" s="16" t="s">
        <v>4</v>
      </c>
      <c r="E4" s="17" t="s">
        <v>9</v>
      </c>
      <c r="F4" s="14" t="s">
        <v>7</v>
      </c>
      <c r="G4" s="15" t="s">
        <v>8</v>
      </c>
      <c r="H4" s="16" t="s">
        <v>4</v>
      </c>
      <c r="I4" s="17" t="s">
        <v>9</v>
      </c>
      <c r="J4" s="14" t="s">
        <v>7</v>
      </c>
      <c r="K4" s="15" t="s">
        <v>8</v>
      </c>
      <c r="L4" s="16" t="s">
        <v>4</v>
      </c>
      <c r="M4" s="17" t="s">
        <v>9</v>
      </c>
      <c r="N4" s="14" t="s">
        <v>7</v>
      </c>
      <c r="O4" s="15" t="s">
        <v>8</v>
      </c>
      <c r="P4" s="16" t="s">
        <v>4</v>
      </c>
      <c r="Q4" s="18" t="s">
        <v>9</v>
      </c>
      <c r="R4" s="8"/>
      <c r="S4" s="8"/>
      <c r="T4" s="8"/>
    </row>
    <row r="5" spans="1:20" x14ac:dyDescent="0.25">
      <c r="A5" s="19" t="s">
        <v>10</v>
      </c>
      <c r="B5" s="20">
        <f>SUM('[1]P6-Tabella 66'!B5:B8)</f>
        <v>273659</v>
      </c>
      <c r="C5" s="21">
        <f>B5/B$8*100</f>
        <v>60.236845291159028</v>
      </c>
      <c r="D5" s="22">
        <f>SUM('[1]P6-Tabella 66'!D5:D8)</f>
        <v>40875097523</v>
      </c>
      <c r="E5" s="22">
        <f>D5/B5</f>
        <v>149365.07669398776</v>
      </c>
      <c r="F5" s="20">
        <f>SUM('[1]P6-Tabella 66'!H5:H8)</f>
        <v>274179</v>
      </c>
      <c r="G5" s="23">
        <f t="shared" ref="G5:G8" si="0">F5/F$8*100</f>
        <v>59.773575527146519</v>
      </c>
      <c r="H5" s="22">
        <f>SUM('[1]P6-Tabella 66'!J5:J8)</f>
        <v>43720053899</v>
      </c>
      <c r="I5" s="22">
        <f t="shared" ref="I5:I8" si="1">H5/F5</f>
        <v>159458.06899507256</v>
      </c>
      <c r="J5" s="24">
        <f>F5-B5</f>
        <v>520</v>
      </c>
      <c r="K5" s="25">
        <f>J5/F5*100</f>
        <v>0.18965712180728647</v>
      </c>
      <c r="L5" s="26">
        <f t="shared" ref="L5:M8" si="2">H5-D5</f>
        <v>2844956376</v>
      </c>
      <c r="M5" s="27">
        <f>I5-E5</f>
        <v>10092.9923010848</v>
      </c>
      <c r="N5" s="24">
        <f>B5+F5</f>
        <v>547838</v>
      </c>
      <c r="O5" s="28">
        <f t="shared" ref="O5:O8" si="3">N5/N$8*100</f>
        <v>60.00409638105544</v>
      </c>
      <c r="P5" s="22">
        <f t="shared" ref="P5:P8" si="4">D5+H5</f>
        <v>84595151422</v>
      </c>
      <c r="Q5" s="29">
        <f t="shared" ref="Q5:Q8" si="5">P5/N5</f>
        <v>154416.36290655268</v>
      </c>
      <c r="R5" s="8"/>
      <c r="S5" s="8"/>
      <c r="T5" s="8"/>
    </row>
    <row r="6" spans="1:20" x14ac:dyDescent="0.25">
      <c r="A6" s="30" t="s">
        <v>11</v>
      </c>
      <c r="B6" s="31">
        <f>SUM('[1]P6-Tabella 66'!B9:B10)</f>
        <v>73006</v>
      </c>
      <c r="C6" s="32">
        <f t="shared" ref="C6:C8" si="6">B6/B$8*100</f>
        <v>16.069820935274759</v>
      </c>
      <c r="D6" s="33">
        <f>SUM('[1]P6-Tabella 66'!D9:D10)</f>
        <v>9185550502</v>
      </c>
      <c r="E6" s="33">
        <f t="shared" ref="E6:E8" si="7">D6/B6</f>
        <v>125819.11763416705</v>
      </c>
      <c r="F6" s="31">
        <f>SUM('[1]P6-Tabella 66'!H9:H10)</f>
        <v>75663</v>
      </c>
      <c r="G6" s="34">
        <f t="shared" si="0"/>
        <v>16.495238676596262</v>
      </c>
      <c r="H6" s="33">
        <f>SUM('[1]P6-Tabella 66'!J9:J10)</f>
        <v>10338598922</v>
      </c>
      <c r="I6" s="33">
        <f t="shared" si="1"/>
        <v>136640.08725532956</v>
      </c>
      <c r="J6" s="35">
        <f t="shared" ref="J6:J8" si="8">F6-B6</f>
        <v>2657</v>
      </c>
      <c r="K6" s="36">
        <f t="shared" ref="K6:K8" si="9">J6/F6*100</f>
        <v>3.5116239112908558</v>
      </c>
      <c r="L6" s="37">
        <f t="shared" si="2"/>
        <v>1153048420</v>
      </c>
      <c r="M6" s="38">
        <f t="shared" si="2"/>
        <v>10820.969621162512</v>
      </c>
      <c r="N6" s="35">
        <f t="shared" ref="N6:N8" si="10">B6+F6</f>
        <v>148669</v>
      </c>
      <c r="O6" s="39">
        <f t="shared" si="3"/>
        <v>16.283552811004586</v>
      </c>
      <c r="P6" s="33">
        <f t="shared" si="4"/>
        <v>19524149424</v>
      </c>
      <c r="Q6" s="40">
        <f t="shared" si="5"/>
        <v>131326.29817917655</v>
      </c>
      <c r="R6" s="8"/>
      <c r="S6" s="8"/>
      <c r="T6" s="8"/>
    </row>
    <row r="7" spans="1:20" x14ac:dyDescent="0.25">
      <c r="A7" s="19" t="s">
        <v>12</v>
      </c>
      <c r="B7" s="20">
        <f>SUM('[1]P6-Tabella 66'!B11:B12)</f>
        <v>107640</v>
      </c>
      <c r="C7" s="21">
        <f t="shared" si="6"/>
        <v>23.693333773566216</v>
      </c>
      <c r="D7" s="22">
        <f>SUM('[1]P6-Tabella 66'!D11:D12)</f>
        <v>4906319180</v>
      </c>
      <c r="E7" s="22">
        <f t="shared" si="7"/>
        <v>45580.817354143444</v>
      </c>
      <c r="F7" s="20">
        <f>SUM('[1]P6-Tabella 66'!H11:H12)</f>
        <v>108854</v>
      </c>
      <c r="G7" s="23">
        <f t="shared" si="0"/>
        <v>23.731185796257215</v>
      </c>
      <c r="H7" s="22">
        <f>SUM('[1]P6-Tabella 66'!J11:J12)</f>
        <v>5398589647</v>
      </c>
      <c r="I7" s="22">
        <f t="shared" si="1"/>
        <v>49594.775084057546</v>
      </c>
      <c r="J7" s="24">
        <f t="shared" si="8"/>
        <v>1214</v>
      </c>
      <c r="K7" s="25">
        <f t="shared" si="9"/>
        <v>1.1152552960846638</v>
      </c>
      <c r="L7" s="26">
        <f t="shared" si="2"/>
        <v>492270467</v>
      </c>
      <c r="M7" s="27">
        <f t="shared" si="2"/>
        <v>4013.9577299141019</v>
      </c>
      <c r="N7" s="24">
        <f t="shared" si="10"/>
        <v>216494</v>
      </c>
      <c r="O7" s="28">
        <f t="shared" si="3"/>
        <v>23.71235080793997</v>
      </c>
      <c r="P7" s="22">
        <f t="shared" si="4"/>
        <v>10304908827</v>
      </c>
      <c r="Q7" s="29">
        <f t="shared" si="5"/>
        <v>47599.050444816021</v>
      </c>
      <c r="R7" s="8"/>
      <c r="S7" s="8"/>
      <c r="T7" s="8"/>
    </row>
    <row r="8" spans="1:20" ht="12.75" thickBot="1" x14ac:dyDescent="0.3">
      <c r="A8" s="41" t="s">
        <v>4</v>
      </c>
      <c r="B8" s="42">
        <f>SUM(B5:B7)</f>
        <v>454305</v>
      </c>
      <c r="C8" s="43">
        <f t="shared" si="6"/>
        <v>100</v>
      </c>
      <c r="D8" s="44">
        <f>SUM(D5:D7)</f>
        <v>54966967205</v>
      </c>
      <c r="E8" s="45">
        <f t="shared" si="7"/>
        <v>120991.33226576859</v>
      </c>
      <c r="F8" s="42">
        <f>SUM(F5:F7)</f>
        <v>458696</v>
      </c>
      <c r="G8" s="46">
        <f t="shared" si="0"/>
        <v>100</v>
      </c>
      <c r="H8" s="44">
        <f>SUM(H5:H7)</f>
        <v>59457242468</v>
      </c>
      <c r="I8" s="45">
        <f t="shared" si="1"/>
        <v>129622.32604600869</v>
      </c>
      <c r="J8" s="47">
        <f t="shared" si="8"/>
        <v>4391</v>
      </c>
      <c r="K8" s="48">
        <f t="shared" si="9"/>
        <v>0.95727889495439245</v>
      </c>
      <c r="L8" s="49">
        <f t="shared" si="2"/>
        <v>4490275263</v>
      </c>
      <c r="M8" s="50">
        <f t="shared" si="2"/>
        <v>8630.9937802400964</v>
      </c>
      <c r="N8" s="47">
        <f t="shared" si="10"/>
        <v>913001</v>
      </c>
      <c r="O8" s="51">
        <f t="shared" si="3"/>
        <v>100</v>
      </c>
      <c r="P8" s="52">
        <f t="shared" si="4"/>
        <v>114424209673</v>
      </c>
      <c r="Q8" s="53">
        <f t="shared" si="5"/>
        <v>125327.58416803487</v>
      </c>
      <c r="R8" s="8"/>
      <c r="S8" s="8"/>
      <c r="T8" s="8"/>
    </row>
    <row r="9" spans="1:20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13">
    <mergeCell ref="L3:M3"/>
    <mergeCell ref="N3:O3"/>
    <mergeCell ref="P3:Q3"/>
    <mergeCell ref="A1:Q1"/>
    <mergeCell ref="B2:E2"/>
    <mergeCell ref="F2:I2"/>
    <mergeCell ref="J2:M2"/>
    <mergeCell ref="N2:Q2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P6-Tabella 66.1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Giampiero Zappacosta</dc:creator>
  <cp:lastModifiedBy>Giampiero Zappacosta</cp:lastModifiedBy>
  <dcterms:created xsi:type="dcterms:W3CDTF">2024-04-03T10:17:48Z</dcterms:created>
  <dcterms:modified xsi:type="dcterms:W3CDTF">2024-04-03T10:18:03Z</dcterms:modified>
</cp:coreProperties>
</file>